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 widiyarini\Downloads\"/>
    </mc:Choice>
  </mc:AlternateContent>
  <xr:revisionPtr revIDLastSave="0" documentId="8_{020AF8F9-15A9-B749-ADBA-D21834660457}" xr6:coauthVersionLast="47" xr6:coauthVersionMax="47" xr10:uidLastSave="{00000000-0000-0000-0000-000000000000}"/>
  <bookViews>
    <workbookView xWindow="0" yWindow="0" windowWidth="15530" windowHeight="6460" xr2:uid="{00000000-000D-0000-FFFF-FFFF00000000}"/>
  </bookViews>
  <sheets>
    <sheet name="PERINCIA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18" i="1"/>
  <c r="E109" i="1"/>
  <c r="E98" i="1"/>
  <c r="E82" i="1"/>
  <c r="E81" i="1"/>
  <c r="E80" i="1"/>
  <c r="E19" i="1"/>
  <c r="E17" i="1"/>
  <c r="E8" i="1"/>
  <c r="E32" i="1"/>
  <c r="E33" i="1"/>
  <c r="E34" i="1"/>
  <c r="E35" i="1"/>
  <c r="H129" i="1"/>
  <c r="H112" i="1"/>
  <c r="H128" i="1"/>
  <c r="H127" i="1"/>
  <c r="E131" i="1"/>
  <c r="D131" i="1"/>
  <c r="H126" i="1"/>
  <c r="E126" i="1"/>
  <c r="E128" i="1"/>
  <c r="E129" i="1"/>
  <c r="D126" i="1"/>
  <c r="D128" i="1"/>
  <c r="D129" i="1"/>
  <c r="D127" i="1"/>
  <c r="D130" i="1"/>
  <c r="D132" i="1"/>
  <c r="E127" i="1"/>
  <c r="E130" i="1"/>
  <c r="E132" i="1"/>
  <c r="H130" i="1"/>
  <c r="H132" i="1"/>
</calcChain>
</file>

<file path=xl/sharedStrings.xml><?xml version="1.0" encoding="utf-8"?>
<sst xmlns="http://schemas.openxmlformats.org/spreadsheetml/2006/main" count="264" uniqueCount="178">
  <si>
    <t>NO</t>
  </si>
  <si>
    <t>DESKRIPSI</t>
  </si>
  <si>
    <t>VOL</t>
  </si>
  <si>
    <t>HARGA SAT</t>
  </si>
  <si>
    <t>SAT</t>
  </si>
  <si>
    <t>BIAYA</t>
  </si>
  <si>
    <t>I</t>
  </si>
  <si>
    <t>Pembersihan Lahan</t>
  </si>
  <si>
    <t>Mob de-Mob</t>
  </si>
  <si>
    <t>ls</t>
  </si>
  <si>
    <t>Bowplank</t>
  </si>
  <si>
    <t>m'</t>
  </si>
  <si>
    <t>II</t>
  </si>
  <si>
    <t>III</t>
  </si>
  <si>
    <t>PEKERJAAN STRUKTUR</t>
  </si>
  <si>
    <t xml:space="preserve">Sloof </t>
  </si>
  <si>
    <t>IV</t>
  </si>
  <si>
    <t>PEKERJAAN DINDING</t>
  </si>
  <si>
    <t>bh</t>
  </si>
  <si>
    <t>V</t>
  </si>
  <si>
    <t>VI</t>
  </si>
  <si>
    <t>Acian</t>
  </si>
  <si>
    <t>PEKERJAAN PINTU &amp; JENDELA</t>
  </si>
  <si>
    <t>set</t>
  </si>
  <si>
    <t>PEKERJAAN ELEKTRIKAL</t>
  </si>
  <si>
    <t>ttk</t>
  </si>
  <si>
    <t>Instalasi saklar</t>
  </si>
  <si>
    <t>MCB</t>
  </si>
  <si>
    <t>PEKERJAAN MEKANIKAL &amp; SANITAIR</t>
  </si>
  <si>
    <t>PEKERJAAN FINISHING</t>
  </si>
  <si>
    <t>VII</t>
  </si>
  <si>
    <t>VIII</t>
  </si>
  <si>
    <t>PEKERJAAN PASANGAN &amp; KERAMIK</t>
  </si>
  <si>
    <t>SPESIFIKASI TEKNIS</t>
  </si>
  <si>
    <t>RAB</t>
  </si>
  <si>
    <t>PEKERJAAN PONDASI</t>
  </si>
  <si>
    <t>A. PEKERJAAN PERSIAPAN</t>
  </si>
  <si>
    <r>
      <t>m</t>
    </r>
    <r>
      <rPr>
        <vertAlign val="superscript"/>
        <sz val="11"/>
        <rFont val="Calibri"/>
        <family val="2"/>
        <scheme val="minor"/>
      </rPr>
      <t>2</t>
    </r>
  </si>
  <si>
    <t>DISKON</t>
  </si>
  <si>
    <t>Galian pondasi</t>
  </si>
  <si>
    <t>Pondasi cakar ayam</t>
  </si>
  <si>
    <t>Dinding</t>
  </si>
  <si>
    <t>Plesteran</t>
  </si>
  <si>
    <t>Pasangan keramik lantai kamar mandi</t>
  </si>
  <si>
    <t>Pasangan keramik lantai rumah</t>
  </si>
  <si>
    <t>Pintu utama</t>
  </si>
  <si>
    <t>Pintu kamar tidur</t>
  </si>
  <si>
    <t>Pintu kamar mandi</t>
  </si>
  <si>
    <t>Instalasi titik lampu</t>
  </si>
  <si>
    <t>Instalasi stop kontak</t>
  </si>
  <si>
    <t>Stop kontak</t>
  </si>
  <si>
    <t>Saklar tunggal</t>
  </si>
  <si>
    <t>Saklar double</t>
  </si>
  <si>
    <t>Instalasi closet duduk &amp; jetshower</t>
  </si>
  <si>
    <t>Septictank</t>
  </si>
  <si>
    <t>Floordrain</t>
  </si>
  <si>
    <t>Closet duduk + jetshower</t>
  </si>
  <si>
    <t>Shower set</t>
  </si>
  <si>
    <t>Instalasi air kotor</t>
  </si>
  <si>
    <t xml:space="preserve">Instalasi air bersih pvc </t>
  </si>
  <si>
    <t>Instalasi air ke sink</t>
  </si>
  <si>
    <t>Zink + keran</t>
  </si>
  <si>
    <t>TOTAL</t>
  </si>
  <si>
    <t>Pekerjaan listrik PLN</t>
  </si>
  <si>
    <t>A</t>
  </si>
  <si>
    <t>B</t>
  </si>
  <si>
    <t>C</t>
  </si>
  <si>
    <t>PEKERJAAN PERSIAPAN</t>
  </si>
  <si>
    <t>PEKERJAAN LAIN-LAIN</t>
  </si>
  <si>
    <t>PEMBULATAN</t>
  </si>
  <si>
    <t>SISTEM PEMBAYARAN :</t>
  </si>
  <si>
    <t>-</t>
  </si>
  <si>
    <t>DP 30% - setelah tanda tangan kontrak</t>
  </si>
  <si>
    <t>Pembayaran ditransfer ke nomor rekening Bank BCA 531.501.167.9 a.n Indra Hariyanto</t>
  </si>
  <si>
    <t>KETERANGAN :</t>
  </si>
  <si>
    <t>Segala bentuk pembayaran yang sudah dilakukan tidak dapat dikembalikan dengan alasan apapun</t>
  </si>
  <si>
    <t>Segala penambahan pekerjaan atau barang akan dibuatkan kontrak kerja terpisah dan dateline yang baru</t>
  </si>
  <si>
    <t>Pembeli</t>
  </si>
  <si>
    <t>Kontraktor</t>
  </si>
  <si>
    <t>Indra Hariyanto</t>
  </si>
  <si>
    <t>Ibu Tri Widiyarini</t>
  </si>
  <si>
    <t>B. BANGUNAN LANTAI 1</t>
  </si>
  <si>
    <t>Lantai cor beton</t>
  </si>
  <si>
    <t>Pasangan keramik garasi</t>
  </si>
  <si>
    <t>Jendela bouven kamar mandi</t>
  </si>
  <si>
    <t>Pasangan keramik dinding kamar mandi</t>
  </si>
  <si>
    <t>Jendela kamar</t>
  </si>
  <si>
    <t>PEKERJAAN DAK</t>
  </si>
  <si>
    <t>Instalasi toren</t>
  </si>
  <si>
    <t>unit</t>
  </si>
  <si>
    <t>PEKERJAAN SANITAIR</t>
  </si>
  <si>
    <t>Toren</t>
  </si>
  <si>
    <t>penguin 800 liter</t>
  </si>
  <si>
    <t>BANGUNAN LANTAI 1</t>
  </si>
  <si>
    <t>D</t>
  </si>
  <si>
    <t>BAHAN/BARANG</t>
  </si>
  <si>
    <t>JASA</t>
  </si>
  <si>
    <t>Pondasi strauss pile</t>
  </si>
  <si>
    <t>Kolom struktur</t>
  </si>
  <si>
    <t>Kolom praktis</t>
  </si>
  <si>
    <t>Ring balok</t>
  </si>
  <si>
    <t>Waterproofing dak</t>
  </si>
  <si>
    <t>aluminium dacon</t>
  </si>
  <si>
    <t>semen 1 : mil 2 : air 0,5 semen padang/setara</t>
  </si>
  <si>
    <t>semen 1 : pasir 4, semen padang/setara</t>
  </si>
  <si>
    <t>besi 13" ulir</t>
  </si>
  <si>
    <t>sika / setara</t>
  </si>
  <si>
    <t>Retensi 10% - setelah 3 bulan serah terima</t>
  </si>
  <si>
    <t>Termin IV 10% - progres pekerjaan mencapai 80% (listrik &amp; air sudah ter-instal, lantai sudah terpasang keramik)</t>
  </si>
  <si>
    <t>Pekerjaan sumur bor</t>
  </si>
  <si>
    <t>besi 13" ulir, 20x30</t>
  </si>
  <si>
    <t>besi 8", 10x10</t>
  </si>
  <si>
    <t>wiremesh m8,bondek,tebal cor 12cm,k250</t>
  </si>
  <si>
    <t>Pengadaan mesin air dan pipa</t>
  </si>
  <si>
    <t>org</t>
  </si>
  <si>
    <t>broco galleo atau setara</t>
  </si>
  <si>
    <t>Instalasi shower &amp; kran</t>
  </si>
  <si>
    <t>Instalasi kran + kran</t>
  </si>
  <si>
    <t>broco atau setara, 2 panel</t>
  </si>
  <si>
    <t>Hasil acian dibuat lebih putih dari standar acian biasa</t>
  </si>
  <si>
    <t>Pihak owner akan memonitor baik secara langsung maupun tidak langsung dengan menempatkan perwakilan di lapangan/proyek</t>
  </si>
  <si>
    <t>Setiap pembelian &amp; pemasangan material (selain pasir &amp; semen) harus konfirmasi &amp; dapat persetujuan dari pihak owner (dengan acuan spek di RAB)</t>
  </si>
  <si>
    <t>Selama proses renovasi seluruh pihak terkait wajib mengikuti aturan &amp; menjaga ketertiban di wilayah proyek</t>
  </si>
  <si>
    <t>dweck stainless 50x40x22/ setara, tinggi 1 m</t>
  </si>
  <si>
    <t>RAB Rumah Kota Yogyakarta</t>
  </si>
  <si>
    <t>dia 4"</t>
  </si>
  <si>
    <t>C. ATAP</t>
  </si>
  <si>
    <t>D. PEKERJAAN LAIN-LAIN</t>
  </si>
  <si>
    <t>ATAP</t>
  </si>
  <si>
    <t>Lama pekerjaan : +-75 hari kerja (dimulai setelah transaksi DP)</t>
  </si>
  <si>
    <t>Termin III 20% - progres pekerjaan mencapai 60% (atap sudah tertutup/sudah di cor)</t>
  </si>
  <si>
    <t>Termin II 30% - progres pekerjaan mencapai 40% (seluruh bangunan sudah naik hebel full atas)</t>
  </si>
  <si>
    <t>Instalasi air panas</t>
  </si>
  <si>
    <t>Rucika Pvc 1"</t>
  </si>
  <si>
    <t>Pipa ppr 1"</t>
  </si>
  <si>
    <t>Rucika Pvc 3", closet</t>
  </si>
  <si>
    <t>rucika Pvc 3"</t>
  </si>
  <si>
    <t>Jasa aci dinding</t>
  </si>
  <si>
    <t>Jasa plester dinding</t>
  </si>
  <si>
    <t>Jasa pasang keramik lantai</t>
  </si>
  <si>
    <t>Jasa pasang keramik lantai km</t>
  </si>
  <si>
    <t>Jasa pasang keramik dinding km</t>
  </si>
  <si>
    <t>Jasa pasang keramik garasi</t>
  </si>
  <si>
    <t>Jasa pasang pintu utama</t>
  </si>
  <si>
    <t>Jasa pasang pintu kamar tidur</t>
  </si>
  <si>
    <t>Jasa pasang pintu kamar mandi</t>
  </si>
  <si>
    <t>Jasa pasang jendela kamar</t>
  </si>
  <si>
    <t>Jasa pasang jendela bouven</t>
  </si>
  <si>
    <t>2 jalur, uk. P.2xL.1xT.1,5</t>
  </si>
  <si>
    <t>PEKERJAAN TANGGA</t>
  </si>
  <si>
    <t>Tangga cor</t>
  </si>
  <si>
    <t>Railing</t>
  </si>
  <si>
    <t>k225</t>
  </si>
  <si>
    <t>minimalis, holo 4x4 &amp; 2x4 finishing cat</t>
  </si>
  <si>
    <t>Pasangan keramik tangga</t>
  </si>
  <si>
    <t>Jasa pasang keramik tangga</t>
  </si>
  <si>
    <t>besi 13" ulir,dia 30, kedalaman 5 meter,30x30</t>
  </si>
  <si>
    <t>pvc</t>
  </si>
  <si>
    <t>Pekerjaan pagar (tanpa remote)</t>
  </si>
  <si>
    <t>pemasangan listrik daya 4400 VA</t>
  </si>
  <si>
    <t>tinggi 1,8m,bingkai holo 4x6,2x4,grc serat kayu</t>
  </si>
  <si>
    <t>Atap alderon</t>
  </si>
  <si>
    <t>besi 13" ulir, 30x30 (8 tiang)</t>
  </si>
  <si>
    <t>DATE 09/08/2024</t>
  </si>
  <si>
    <t>Yogyakarta, 09-08-2024</t>
  </si>
  <si>
    <t>kmr@6,ac kmr@3,r.depan@2,r.belakang@2,ac aula@1,dpr@1,grs@1</t>
  </si>
  <si>
    <t>kamar@3,toilet@4,r.depan@1,r.belakang@1,koridor@3,garasi@1,tangga@1</t>
  </si>
  <si>
    <t>Ibu Tri Widiyarini (REVISI 6/Bata)</t>
  </si>
  <si>
    <t>bata merah</t>
  </si>
  <si>
    <t>Jasa pasang bata merah</t>
  </si>
  <si>
    <t xml:space="preserve"> semi jetpump</t>
  </si>
  <si>
    <t>eterna</t>
  </si>
  <si>
    <t>pintu baja, 205x90</t>
  </si>
  <si>
    <t>marmer</t>
  </si>
  <si>
    <t>marmer atau setara, ukuran kondisional</t>
  </si>
  <si>
    <t>american standard / toto</t>
  </si>
  <si>
    <t>america standart/toto</t>
  </si>
  <si>
    <t xml:space="preserve">kamar mandi@4,garasi@1,dak@2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</si>
</sst>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5" x14ac:knownFonts="1">
    <font>
      <sz val="11"/>
      <color theme="1"/>
      <name val="Calibri"/>
      <family val="2"/>
      <charset val="1"/>
      <scheme val="minor"/>
    </font>
    <font>
      <sz val="12"/>
      <name val="Futura Md BT"/>
      <family val="2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6"/>
      <name val="Futura Md BT"/>
      <family val="2"/>
    </font>
    <font>
      <sz val="16"/>
      <name val="Calibri"/>
      <family val="2"/>
      <charset val="1"/>
      <scheme val="minor"/>
    </font>
    <font>
      <sz val="12"/>
      <color rgb="FFFF0000"/>
      <name val="Futura Md BT"/>
      <family val="2"/>
    </font>
    <font>
      <sz val="18"/>
      <name val="Futura Md BT"/>
      <family val="2"/>
    </font>
    <font>
      <vertAlign val="superscript"/>
      <sz val="11"/>
      <name val="Calibri"/>
      <family val="2"/>
      <scheme val="minor"/>
    </font>
    <font>
      <b/>
      <sz val="16"/>
      <color rgb="FFFF0000"/>
      <name val="Futura Md BT"/>
      <family val="2"/>
    </font>
    <font>
      <b/>
      <sz val="16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u/>
      <sz val="11"/>
      <color theme="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vertical="top"/>
    </xf>
    <xf numFmtId="1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" fontId="3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4" fontId="2" fillId="4" borderId="1" xfId="0" applyNumberFormat="1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3" fontId="4" fillId="4" borderId="1" xfId="0" applyNumberFormat="1" applyFont="1" applyFill="1" applyBorder="1" applyAlignment="1">
      <alignment horizontal="right" vertical="top"/>
    </xf>
    <xf numFmtId="3" fontId="4" fillId="4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vertical="top"/>
    </xf>
    <xf numFmtId="0" fontId="0" fillId="0" borderId="1" xfId="0" applyNumberFormat="1" applyBorder="1" applyAlignment="1">
      <alignment vertical="top" wrapText="1"/>
    </xf>
    <xf numFmtId="0" fontId="7" fillId="0" borderId="0" xfId="0" applyFont="1" applyAlignment="1">
      <alignment vertical="top"/>
    </xf>
    <xf numFmtId="0" fontId="5" fillId="6" borderId="1" xfId="0" applyFont="1" applyFill="1" applyBorder="1" applyAlignment="1">
      <alignment vertical="center"/>
    </xf>
    <xf numFmtId="1" fontId="6" fillId="6" borderId="1" xfId="0" applyNumberFormat="1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top"/>
    </xf>
    <xf numFmtId="0" fontId="2" fillId="6" borderId="2" xfId="0" applyFont="1" applyFill="1" applyBorder="1" applyAlignment="1">
      <alignment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1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0" fontId="2" fillId="6" borderId="1" xfId="0" applyFont="1" applyFill="1" applyBorder="1" applyAlignment="1">
      <alignment vertical="top"/>
    </xf>
    <xf numFmtId="3" fontId="2" fillId="6" borderId="1" xfId="0" applyNumberFormat="1" applyFont="1" applyFill="1" applyBorder="1" applyAlignment="1">
      <alignment vertical="top"/>
    </xf>
    <xf numFmtId="1" fontId="2" fillId="5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top"/>
    </xf>
    <xf numFmtId="3" fontId="2" fillId="5" borderId="1" xfId="0" applyNumberFormat="1" applyFont="1" applyFill="1" applyBorder="1" applyAlignment="1">
      <alignment vertical="top"/>
    </xf>
    <xf numFmtId="0" fontId="10" fillId="5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1" fontId="2" fillId="0" borderId="4" xfId="0" applyNumberFormat="1" applyFont="1" applyBorder="1" applyAlignment="1">
      <alignment vertical="top" wrapText="1"/>
    </xf>
    <xf numFmtId="4" fontId="2" fillId="4" borderId="4" xfId="0" applyNumberFormat="1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3" fontId="3" fillId="4" borderId="4" xfId="0" applyNumberFormat="1" applyFont="1" applyFill="1" applyBorder="1" applyAlignment="1">
      <alignment horizontal="right" vertical="top"/>
    </xf>
    <xf numFmtId="3" fontId="3" fillId="4" borderId="4" xfId="0" applyNumberFormat="1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1" fontId="2" fillId="0" borderId="5" xfId="0" applyNumberFormat="1" applyFont="1" applyBorder="1" applyAlignment="1">
      <alignment vertical="top" wrapText="1"/>
    </xf>
    <xf numFmtId="4" fontId="2" fillId="4" borderId="5" xfId="0" applyNumberFormat="1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3" fontId="3" fillId="4" borderId="5" xfId="0" applyNumberFormat="1" applyFont="1" applyFill="1" applyBorder="1" applyAlignment="1">
      <alignment vertical="top"/>
    </xf>
    <xf numFmtId="3" fontId="4" fillId="4" borderId="4" xfId="0" applyNumberFormat="1" applyFont="1" applyFill="1" applyBorder="1" applyAlignment="1">
      <alignment horizontal="right" vertical="top"/>
    </xf>
    <xf numFmtId="3" fontId="4" fillId="4" borderId="5" xfId="0" applyNumberFormat="1" applyFont="1" applyFill="1" applyBorder="1" applyAlignment="1">
      <alignment horizontal="right" vertical="top"/>
    </xf>
    <xf numFmtId="4" fontId="2" fillId="7" borderId="4" xfId="0" applyNumberFormat="1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3" fontId="3" fillId="7" borderId="4" xfId="0" applyNumberFormat="1" applyFont="1" applyFill="1" applyBorder="1" applyAlignment="1">
      <alignment horizontal="right" vertical="top"/>
    </xf>
    <xf numFmtId="3" fontId="3" fillId="7" borderId="4" xfId="0" applyNumberFormat="1" applyFont="1" applyFill="1" applyBorder="1" applyAlignment="1">
      <alignment vertical="top"/>
    </xf>
    <xf numFmtId="3" fontId="4" fillId="7" borderId="4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" fontId="4" fillId="6" borderId="4" xfId="0" applyNumberFormat="1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top"/>
    </xf>
    <xf numFmtId="1" fontId="4" fillId="4" borderId="4" xfId="0" applyNumberFormat="1" applyFont="1" applyFill="1" applyBorder="1" applyAlignment="1">
      <alignment vertical="top" wrapText="1"/>
    </xf>
    <xf numFmtId="164" fontId="4" fillId="4" borderId="4" xfId="0" applyNumberFormat="1" applyFont="1" applyFill="1" applyBorder="1" applyAlignment="1">
      <alignment vertical="top" wrapText="1"/>
    </xf>
    <xf numFmtId="1" fontId="12" fillId="4" borderId="4" xfId="0" applyNumberFormat="1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/>
    </xf>
    <xf numFmtId="1" fontId="11" fillId="8" borderId="4" xfId="0" applyNumberFormat="1" applyFont="1" applyFill="1" applyBorder="1" applyAlignment="1">
      <alignment vertical="top" wrapText="1"/>
    </xf>
    <xf numFmtId="1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3" fontId="4" fillId="7" borderId="4" xfId="0" applyNumberFormat="1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3" fontId="4" fillId="4" borderId="5" xfId="0" applyNumberFormat="1" applyFont="1" applyFill="1" applyBorder="1" applyAlignment="1">
      <alignment vertical="top"/>
    </xf>
    <xf numFmtId="0" fontId="5" fillId="6" borderId="9" xfId="0" applyFont="1" applyFill="1" applyBorder="1" applyAlignment="1">
      <alignment vertical="center"/>
    </xf>
    <xf numFmtId="1" fontId="6" fillId="6" borderId="10" xfId="0" applyNumberFormat="1" applyFont="1" applyFill="1" applyBorder="1" applyAlignment="1">
      <alignment vertical="center" wrapText="1"/>
    </xf>
    <xf numFmtId="1" fontId="2" fillId="6" borderId="10" xfId="0" applyNumberFormat="1" applyFont="1" applyFill="1" applyBorder="1" applyAlignment="1">
      <alignment vertical="top" wrapText="1"/>
    </xf>
    <xf numFmtId="4" fontId="2" fillId="6" borderId="10" xfId="0" applyNumberFormat="1" applyFont="1" applyFill="1" applyBorder="1" applyAlignment="1">
      <alignment vertical="top"/>
    </xf>
    <xf numFmtId="0" fontId="2" fillId="6" borderId="11" xfId="0" applyFont="1" applyFill="1" applyBorder="1" applyAlignment="1">
      <alignment vertical="top"/>
    </xf>
    <xf numFmtId="3" fontId="4" fillId="6" borderId="10" xfId="0" applyNumberFormat="1" applyFont="1" applyFill="1" applyBorder="1" applyAlignment="1">
      <alignment horizontal="right" vertical="top"/>
    </xf>
    <xf numFmtId="3" fontId="4" fillId="6" borderId="12" xfId="0" applyNumberFormat="1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vertical="top"/>
    </xf>
    <xf numFmtId="1" fontId="4" fillId="2" borderId="7" xfId="0" applyNumberFormat="1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3" fontId="2" fillId="2" borderId="7" xfId="0" applyNumberFormat="1" applyFont="1" applyFill="1" applyBorder="1" applyAlignment="1">
      <alignment vertical="top"/>
    </xf>
    <xf numFmtId="1" fontId="11" fillId="4" borderId="13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vertical="top" wrapText="1"/>
    </xf>
    <xf numFmtId="164" fontId="12" fillId="4" borderId="13" xfId="0" applyNumberFormat="1" applyFont="1" applyFill="1" applyBorder="1" applyAlignment="1">
      <alignment vertical="top" wrapText="1"/>
    </xf>
    <xf numFmtId="3" fontId="11" fillId="4" borderId="4" xfId="0" applyNumberFormat="1" applyFont="1" applyFill="1" applyBorder="1" applyAlignment="1">
      <alignment horizontal="center" vertical="top"/>
    </xf>
    <xf numFmtId="164" fontId="4" fillId="6" borderId="4" xfId="0" applyNumberFormat="1" applyFont="1" applyFill="1" applyBorder="1" applyAlignment="1">
      <alignment vertical="top"/>
    </xf>
    <xf numFmtId="164" fontId="12" fillId="4" borderId="14" xfId="0" applyNumberFormat="1" applyFont="1" applyFill="1" applyBorder="1" applyAlignment="1">
      <alignment vertical="top"/>
    </xf>
    <xf numFmtId="164" fontId="4" fillId="8" borderId="13" xfId="0" applyNumberFormat="1" applyFont="1" applyFill="1" applyBorder="1" applyAlignment="1">
      <alignment horizontal="center" vertical="top" wrapText="1"/>
    </xf>
    <xf numFmtId="164" fontId="11" fillId="8" borderId="4" xfId="0" applyNumberFormat="1" applyFont="1" applyFill="1" applyBorder="1" applyAlignment="1">
      <alignment horizontal="center" vertical="top"/>
    </xf>
    <xf numFmtId="0" fontId="2" fillId="5" borderId="2" xfId="0" applyFont="1" applyFill="1" applyBorder="1" applyAlignment="1">
      <alignment vertical="top"/>
    </xf>
    <xf numFmtId="3" fontId="4" fillId="5" borderId="1" xfId="0" applyNumberFormat="1" applyFont="1" applyFill="1" applyBorder="1" applyAlignment="1">
      <alignment horizontal="right" vertical="top"/>
    </xf>
    <xf numFmtId="3" fontId="4" fillId="5" borderId="1" xfId="0" applyNumberFormat="1" applyFont="1" applyFill="1" applyBorder="1" applyAlignment="1">
      <alignment vertical="top"/>
    </xf>
    <xf numFmtId="1" fontId="2" fillId="0" borderId="0" xfId="0" applyNumberFormat="1" applyFont="1" applyAlignment="1">
      <alignment horizontal="left" vertical="top" wrapText="1"/>
    </xf>
    <xf numFmtId="1" fontId="2" fillId="9" borderId="1" xfId="0" applyNumberFormat="1" applyFont="1" applyFill="1" applyBorder="1" applyAlignment="1">
      <alignment vertical="top" wrapText="1"/>
    </xf>
    <xf numFmtId="4" fontId="2" fillId="9" borderId="1" xfId="0" applyNumberFormat="1" applyFont="1" applyFill="1" applyBorder="1" applyAlignment="1">
      <alignment vertical="top"/>
    </xf>
    <xf numFmtId="0" fontId="2" fillId="9" borderId="2" xfId="0" applyFont="1" applyFill="1" applyBorder="1" applyAlignment="1">
      <alignment vertical="top"/>
    </xf>
    <xf numFmtId="3" fontId="2" fillId="9" borderId="1" xfId="0" applyNumberFormat="1" applyFont="1" applyFill="1" applyBorder="1" applyAlignment="1">
      <alignment vertical="top"/>
    </xf>
    <xf numFmtId="0" fontId="0" fillId="9" borderId="1" xfId="0" applyFill="1" applyBorder="1" applyAlignment="1">
      <alignment vertical="top" wrapText="1"/>
    </xf>
    <xf numFmtId="1" fontId="14" fillId="0" borderId="1" xfId="1" applyNumberFormat="1" applyFont="1" applyBorder="1" applyAlignment="1">
      <alignment vertical="top" wrapText="1"/>
    </xf>
    <xf numFmtId="1" fontId="14" fillId="5" borderId="1" xfId="1" applyNumberFormat="1" applyFont="1" applyFill="1" applyBorder="1" applyAlignment="1">
      <alignment vertical="top" wrapText="1"/>
    </xf>
    <xf numFmtId="1" fontId="2" fillId="0" borderId="0" xfId="0" applyNumberFormat="1" applyFont="1" applyAlignment="1">
      <alignment horizontal="left" vertical="top" wrapText="1"/>
    </xf>
    <xf numFmtId="4" fontId="11" fillId="4" borderId="4" xfId="0" applyNumberFormat="1" applyFont="1" applyFill="1" applyBorder="1" applyAlignment="1">
      <alignment horizontal="center" vertical="top"/>
    </xf>
    <xf numFmtId="164" fontId="4" fillId="6" borderId="4" xfId="0" applyNumberFormat="1" applyFont="1" applyFill="1" applyBorder="1" applyAlignment="1">
      <alignment horizontal="center" vertical="top"/>
    </xf>
    <xf numFmtId="164" fontId="4" fillId="4" borderId="4" xfId="0" applyNumberFormat="1" applyFont="1" applyFill="1" applyBorder="1" applyAlignment="1">
      <alignment horizontal="center" vertical="top"/>
    </xf>
    <xf numFmtId="164" fontId="4" fillId="4" borderId="1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mailto:kamar@3,toilet@4,r.depan@1,r.belakang@1,koridor@3,garasi@1,tangga@1" TargetMode="External" /><Relationship Id="rId1" Type="http://schemas.openxmlformats.org/officeDocument/2006/relationships/hyperlink" Target="mailto:kamar@4,garasi@1,%20merk%20Cin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3"/>
  <sheetViews>
    <sheetView tabSelected="1" topLeftCell="J50" zoomScale="60" zoomScaleNormal="60" workbookViewId="0">
      <selection activeCell="D88" sqref="D88"/>
    </sheetView>
  </sheetViews>
  <sheetFormatPr defaultColWidth="9.14453125" defaultRowHeight="15" x14ac:dyDescent="0.2"/>
  <cols>
    <col min="1" max="1" width="0.8046875" style="4" customWidth="1"/>
    <col min="2" max="2" width="4.3046875" style="4" customWidth="1"/>
    <col min="3" max="3" width="33.08984375" style="2" customWidth="1"/>
    <col min="4" max="4" width="39.27734375" style="2" customWidth="1"/>
    <col min="5" max="5" width="9.4140625" style="3" bestFit="1" customWidth="1"/>
    <col min="6" max="6" width="6.45703125" style="4" customWidth="1"/>
    <col min="7" max="7" width="11.43359375" style="5" customWidth="1"/>
    <col min="8" max="8" width="22.1953125" style="5" customWidth="1"/>
    <col min="9" max="9" width="20.71484375" style="4" customWidth="1"/>
    <col min="10" max="16384" width="9.14453125" style="4"/>
  </cols>
  <sheetData>
    <row r="1" spans="2:8" ht="21.75" x14ac:dyDescent="0.2">
      <c r="B1" s="41" t="s">
        <v>124</v>
      </c>
    </row>
    <row r="2" spans="2:8" ht="16.5" x14ac:dyDescent="0.2">
      <c r="B2" s="1" t="s">
        <v>167</v>
      </c>
    </row>
    <row r="3" spans="2:8" ht="16.5" x14ac:dyDescent="0.2">
      <c r="B3" s="33" t="s">
        <v>163</v>
      </c>
    </row>
    <row r="4" spans="2:8" ht="2.25" customHeight="1" x14ac:dyDescent="0.2"/>
    <row r="5" spans="2:8" x14ac:dyDescent="0.2">
      <c r="B5" s="132" t="s">
        <v>0</v>
      </c>
      <c r="C5" s="140" t="s">
        <v>1</v>
      </c>
      <c r="D5" s="139" t="s">
        <v>33</v>
      </c>
      <c r="E5" s="138" t="s">
        <v>2</v>
      </c>
      <c r="F5" s="137" t="s">
        <v>4</v>
      </c>
      <c r="G5" s="133" t="s">
        <v>34</v>
      </c>
      <c r="H5" s="134"/>
    </row>
    <row r="6" spans="2:8" s="6" customFormat="1" x14ac:dyDescent="0.2">
      <c r="B6" s="132"/>
      <c r="C6" s="132"/>
      <c r="D6" s="139"/>
      <c r="E6" s="132"/>
      <c r="F6" s="137"/>
      <c r="G6" s="17" t="s">
        <v>3</v>
      </c>
      <c r="H6" s="17" t="s">
        <v>5</v>
      </c>
    </row>
    <row r="7" spans="2:8" s="27" customFormat="1" ht="24" customHeight="1" x14ac:dyDescent="0.2">
      <c r="B7" s="22" t="s">
        <v>36</v>
      </c>
      <c r="C7" s="23"/>
      <c r="D7" s="23"/>
      <c r="E7" s="24"/>
      <c r="F7" s="25"/>
      <c r="G7" s="26"/>
      <c r="H7" s="26"/>
    </row>
    <row r="8" spans="2:8" ht="15.95" customHeight="1" x14ac:dyDescent="0.2">
      <c r="B8" s="12"/>
      <c r="C8" s="13" t="s">
        <v>7</v>
      </c>
      <c r="D8" s="13"/>
      <c r="E8" s="14">
        <f>16*4.3</f>
        <v>68.8</v>
      </c>
      <c r="F8" s="15" t="s">
        <v>37</v>
      </c>
      <c r="G8" s="16"/>
      <c r="H8" s="16"/>
    </row>
    <row r="9" spans="2:8" ht="15.95" customHeight="1" x14ac:dyDescent="0.2">
      <c r="B9" s="12"/>
      <c r="C9" s="13" t="s">
        <v>8</v>
      </c>
      <c r="D9" s="13"/>
      <c r="E9" s="14">
        <v>6</v>
      </c>
      <c r="F9" s="15" t="s">
        <v>114</v>
      </c>
      <c r="G9" s="50"/>
      <c r="H9" s="16"/>
    </row>
    <row r="10" spans="2:8" ht="15.95" customHeight="1" x14ac:dyDescent="0.2">
      <c r="B10" s="12"/>
      <c r="C10" s="13" t="s">
        <v>10</v>
      </c>
      <c r="D10" s="13"/>
      <c r="E10" s="14">
        <v>34.4</v>
      </c>
      <c r="F10" s="15" t="s">
        <v>11</v>
      </c>
      <c r="G10" s="16"/>
      <c r="H10" s="16"/>
    </row>
    <row r="11" spans="2:8" ht="15.95" customHeight="1" x14ac:dyDescent="0.2">
      <c r="B11" s="12"/>
      <c r="C11" s="13"/>
      <c r="D11" s="13"/>
      <c r="E11" s="18"/>
      <c r="F11" s="19"/>
      <c r="G11" s="20"/>
      <c r="H11" s="21"/>
    </row>
    <row r="12" spans="2:8" ht="15.95" customHeight="1" x14ac:dyDescent="0.2">
      <c r="B12" s="60"/>
      <c r="C12" s="61"/>
      <c r="D12" s="61"/>
      <c r="E12" s="62"/>
      <c r="F12" s="90"/>
      <c r="G12" s="66"/>
      <c r="H12" s="91"/>
    </row>
    <row r="13" spans="2:8" ht="15.95" customHeight="1" x14ac:dyDescent="0.2">
      <c r="B13" s="54"/>
      <c r="C13" s="55"/>
      <c r="D13" s="55"/>
      <c r="E13" s="67"/>
      <c r="F13" s="68"/>
      <c r="G13" s="71"/>
      <c r="H13" s="89"/>
    </row>
    <row r="14" spans="2:8" ht="15.95" customHeight="1" x14ac:dyDescent="0.2">
      <c r="B14" s="42"/>
      <c r="C14" s="43"/>
      <c r="D14" s="43"/>
      <c r="E14" s="85"/>
      <c r="F14" s="86"/>
      <c r="G14" s="87"/>
      <c r="H14" s="88"/>
    </row>
    <row r="15" spans="2:8" ht="21.75" customHeight="1" x14ac:dyDescent="0.2">
      <c r="B15" s="92" t="s">
        <v>81</v>
      </c>
      <c r="C15" s="93"/>
      <c r="D15" s="94"/>
      <c r="E15" s="95"/>
      <c r="F15" s="96"/>
      <c r="G15" s="97"/>
      <c r="H15" s="98"/>
    </row>
    <row r="16" spans="2:8" ht="15.95" customHeight="1" x14ac:dyDescent="0.2">
      <c r="B16" s="99" t="s">
        <v>6</v>
      </c>
      <c r="C16" s="100" t="s">
        <v>35</v>
      </c>
      <c r="D16" s="101"/>
      <c r="E16" s="102"/>
      <c r="F16" s="103"/>
      <c r="G16" s="104"/>
      <c r="H16" s="104"/>
    </row>
    <row r="17" spans="2:8" ht="15.95" customHeight="1" x14ac:dyDescent="0.2">
      <c r="B17" s="53"/>
      <c r="C17" s="13" t="s">
        <v>39</v>
      </c>
      <c r="D17" s="13"/>
      <c r="E17" s="14">
        <f>8*5</f>
        <v>40</v>
      </c>
      <c r="F17" s="15" t="s">
        <v>11</v>
      </c>
      <c r="G17" s="16"/>
      <c r="H17" s="16"/>
    </row>
    <row r="18" spans="2:8" ht="15.95" customHeight="1" x14ac:dyDescent="0.2">
      <c r="B18" s="53"/>
      <c r="C18" s="13" t="s">
        <v>40</v>
      </c>
      <c r="D18" s="13" t="s">
        <v>105</v>
      </c>
      <c r="E18" s="14">
        <v>8</v>
      </c>
      <c r="F18" s="15" t="s">
        <v>25</v>
      </c>
      <c r="G18" s="16"/>
      <c r="H18" s="16"/>
    </row>
    <row r="19" spans="2:8" ht="15.95" customHeight="1" x14ac:dyDescent="0.2">
      <c r="B19" s="53"/>
      <c r="C19" s="48" t="s">
        <v>97</v>
      </c>
      <c r="D19" s="48" t="s">
        <v>156</v>
      </c>
      <c r="E19" s="49">
        <f>5*2*8</f>
        <v>80</v>
      </c>
      <c r="F19" s="113" t="s">
        <v>11</v>
      </c>
      <c r="G19" s="50"/>
      <c r="H19" s="50"/>
    </row>
    <row r="20" spans="2:8" ht="15.95" customHeight="1" x14ac:dyDescent="0.2">
      <c r="B20" s="53"/>
      <c r="C20" s="13"/>
      <c r="D20" s="13"/>
      <c r="E20" s="18"/>
      <c r="F20" s="19"/>
      <c r="G20" s="20"/>
      <c r="H20" s="21"/>
    </row>
    <row r="21" spans="2:8" ht="15.95" customHeight="1" x14ac:dyDescent="0.2">
      <c r="B21" s="53"/>
      <c r="C21" s="13"/>
      <c r="D21" s="13"/>
      <c r="E21" s="14"/>
      <c r="F21" s="15"/>
      <c r="G21" s="16"/>
      <c r="H21" s="16"/>
    </row>
    <row r="22" spans="2:8" x14ac:dyDescent="0.2">
      <c r="B22" s="52" t="s">
        <v>12</v>
      </c>
      <c r="C22" s="7" t="s">
        <v>14</v>
      </c>
      <c r="D22" s="8"/>
      <c r="E22" s="9"/>
      <c r="F22" s="10"/>
      <c r="G22" s="11"/>
      <c r="H22" s="11"/>
    </row>
    <row r="23" spans="2:8" ht="16.5" customHeight="1" x14ac:dyDescent="0.2">
      <c r="B23" s="53"/>
      <c r="C23" s="13" t="s">
        <v>15</v>
      </c>
      <c r="D23" s="32" t="s">
        <v>110</v>
      </c>
      <c r="E23" s="14">
        <v>61.2</v>
      </c>
      <c r="F23" s="15" t="s">
        <v>11</v>
      </c>
      <c r="G23" s="16"/>
      <c r="H23" s="16"/>
    </row>
    <row r="24" spans="2:8" ht="18" customHeight="1" x14ac:dyDescent="0.2">
      <c r="B24" s="53"/>
      <c r="C24" s="13" t="s">
        <v>98</v>
      </c>
      <c r="D24" s="32" t="s">
        <v>162</v>
      </c>
      <c r="E24" s="14">
        <f>8*4</f>
        <v>32</v>
      </c>
      <c r="F24" s="15" t="s">
        <v>11</v>
      </c>
      <c r="G24" s="16"/>
      <c r="H24" s="16"/>
    </row>
    <row r="25" spans="2:8" ht="18" customHeight="1" x14ac:dyDescent="0.2">
      <c r="B25" s="53"/>
      <c r="C25" s="13" t="s">
        <v>99</v>
      </c>
      <c r="D25" s="13" t="s">
        <v>111</v>
      </c>
      <c r="E25" s="14">
        <v>24</v>
      </c>
      <c r="F25" s="15" t="s">
        <v>11</v>
      </c>
      <c r="G25" s="16"/>
      <c r="H25" s="16"/>
    </row>
    <row r="26" spans="2:8" ht="18" customHeight="1" x14ac:dyDescent="0.2">
      <c r="B26" s="53"/>
      <c r="C26" s="13" t="s">
        <v>100</v>
      </c>
      <c r="D26" s="32" t="s">
        <v>110</v>
      </c>
      <c r="E26" s="14">
        <v>61.2</v>
      </c>
      <c r="F26" s="15" t="s">
        <v>11</v>
      </c>
      <c r="G26" s="16"/>
      <c r="H26" s="16"/>
    </row>
    <row r="27" spans="2:8" ht="15.95" customHeight="1" x14ac:dyDescent="0.2">
      <c r="B27" s="53"/>
      <c r="C27" s="13"/>
      <c r="D27" s="13"/>
      <c r="E27" s="18"/>
      <c r="F27" s="19"/>
      <c r="G27" s="20"/>
      <c r="H27" s="21"/>
    </row>
    <row r="28" spans="2:8" ht="15.95" customHeight="1" x14ac:dyDescent="0.2">
      <c r="B28" s="53"/>
      <c r="C28" s="13"/>
      <c r="D28" s="13"/>
      <c r="E28" s="14"/>
      <c r="F28" s="15"/>
      <c r="G28" s="16"/>
      <c r="H28" s="16"/>
    </row>
    <row r="29" spans="2:8" ht="15.95" customHeight="1" x14ac:dyDescent="0.2">
      <c r="B29" s="52" t="s">
        <v>13</v>
      </c>
      <c r="C29" s="7" t="s">
        <v>17</v>
      </c>
      <c r="D29" s="8"/>
      <c r="E29" s="9"/>
      <c r="F29" s="10"/>
      <c r="G29" s="11"/>
      <c r="H29" s="11"/>
    </row>
    <row r="30" spans="2:8" ht="15.95" customHeight="1" x14ac:dyDescent="0.2">
      <c r="B30" s="53"/>
      <c r="C30" s="117" t="s">
        <v>41</v>
      </c>
      <c r="D30" s="117" t="s">
        <v>168</v>
      </c>
      <c r="E30" s="118">
        <v>237.6</v>
      </c>
      <c r="F30" s="119" t="s">
        <v>37</v>
      </c>
      <c r="G30" s="120"/>
      <c r="H30" s="120"/>
    </row>
    <row r="31" spans="2:8" ht="15.95" customHeight="1" x14ac:dyDescent="0.2">
      <c r="B31" s="53"/>
      <c r="C31" s="117" t="s">
        <v>169</v>
      </c>
      <c r="D31" s="117"/>
      <c r="E31" s="118">
        <v>237.6</v>
      </c>
      <c r="F31" s="119" t="s">
        <v>37</v>
      </c>
      <c r="G31" s="120"/>
      <c r="H31" s="120"/>
    </row>
    <row r="32" spans="2:8" ht="15.95" customHeight="1" x14ac:dyDescent="0.2">
      <c r="B32" s="53"/>
      <c r="C32" s="13" t="s">
        <v>42</v>
      </c>
      <c r="D32" s="13" t="s">
        <v>104</v>
      </c>
      <c r="E32" s="14">
        <f>E30*2</f>
        <v>475.2</v>
      </c>
      <c r="F32" s="15" t="s">
        <v>37</v>
      </c>
      <c r="G32" s="16"/>
      <c r="H32" s="16"/>
    </row>
    <row r="33" spans="2:8" ht="15.95" customHeight="1" x14ac:dyDescent="0.2">
      <c r="B33" s="53"/>
      <c r="C33" s="13" t="s">
        <v>138</v>
      </c>
      <c r="D33" s="13"/>
      <c r="E33" s="14">
        <f>E31*2</f>
        <v>475.2</v>
      </c>
      <c r="F33" s="15" t="s">
        <v>37</v>
      </c>
      <c r="G33" s="16"/>
      <c r="H33" s="16"/>
    </row>
    <row r="34" spans="2:8" ht="15.95" customHeight="1" x14ac:dyDescent="0.2">
      <c r="B34" s="53"/>
      <c r="C34" s="117" t="s">
        <v>21</v>
      </c>
      <c r="D34" s="117" t="s">
        <v>103</v>
      </c>
      <c r="E34" s="118">
        <f>E30*2</f>
        <v>475.2</v>
      </c>
      <c r="F34" s="119" t="s">
        <v>37</v>
      </c>
      <c r="G34" s="120"/>
      <c r="H34" s="120"/>
    </row>
    <row r="35" spans="2:8" ht="15.95" customHeight="1" x14ac:dyDescent="0.2">
      <c r="B35" s="53"/>
      <c r="C35" s="117" t="s">
        <v>137</v>
      </c>
      <c r="D35" s="117"/>
      <c r="E35" s="118">
        <f>E31*2</f>
        <v>475.2</v>
      </c>
      <c r="F35" s="119" t="s">
        <v>37</v>
      </c>
      <c r="G35" s="120"/>
      <c r="H35" s="120"/>
    </row>
    <row r="36" spans="2:8" ht="15.95" customHeight="1" x14ac:dyDescent="0.2">
      <c r="B36" s="53"/>
      <c r="C36" s="13"/>
      <c r="D36" s="13"/>
      <c r="E36" s="18"/>
      <c r="F36" s="19"/>
      <c r="G36" s="20"/>
      <c r="H36" s="21"/>
    </row>
    <row r="37" spans="2:8" ht="15.95" customHeight="1" x14ac:dyDescent="0.2">
      <c r="B37" s="53"/>
      <c r="C37" s="13"/>
      <c r="D37" s="13"/>
      <c r="E37" s="14"/>
      <c r="F37" s="15"/>
      <c r="G37" s="16"/>
      <c r="H37" s="16"/>
    </row>
    <row r="38" spans="2:8" ht="15.95" customHeight="1" x14ac:dyDescent="0.2">
      <c r="B38" s="52" t="s">
        <v>16</v>
      </c>
      <c r="C38" s="7" t="s">
        <v>149</v>
      </c>
      <c r="D38" s="8"/>
      <c r="E38" s="9"/>
      <c r="F38" s="10"/>
      <c r="G38" s="11"/>
      <c r="H38" s="11"/>
    </row>
    <row r="39" spans="2:8" ht="15.95" customHeight="1" x14ac:dyDescent="0.2">
      <c r="B39" s="53"/>
      <c r="C39" s="13" t="s">
        <v>150</v>
      </c>
      <c r="D39" s="32" t="s">
        <v>152</v>
      </c>
      <c r="E39" s="14">
        <v>4</v>
      </c>
      <c r="F39" s="15" t="s">
        <v>11</v>
      </c>
      <c r="G39" s="16"/>
      <c r="H39" s="16"/>
    </row>
    <row r="40" spans="2:8" ht="15.95" customHeight="1" x14ac:dyDescent="0.2">
      <c r="B40" s="53"/>
      <c r="C40" s="13" t="s">
        <v>151</v>
      </c>
      <c r="D40" s="32" t="s">
        <v>153</v>
      </c>
      <c r="E40" s="14">
        <v>4</v>
      </c>
      <c r="F40" s="15" t="s">
        <v>11</v>
      </c>
      <c r="G40" s="16"/>
      <c r="H40" s="16"/>
    </row>
    <row r="41" spans="2:8" ht="15.95" customHeight="1" x14ac:dyDescent="0.2">
      <c r="B41" s="53"/>
      <c r="C41" s="13"/>
      <c r="D41" s="13"/>
      <c r="E41" s="18"/>
      <c r="F41" s="19"/>
      <c r="G41" s="20"/>
      <c r="H41" s="21"/>
    </row>
    <row r="42" spans="2:8" ht="15.95" customHeight="1" x14ac:dyDescent="0.2">
      <c r="B42" s="53"/>
      <c r="C42" s="13"/>
      <c r="D42" s="13"/>
      <c r="E42" s="14"/>
      <c r="F42" s="15"/>
      <c r="G42" s="16"/>
      <c r="H42" s="16"/>
    </row>
    <row r="43" spans="2:8" x14ac:dyDescent="0.2">
      <c r="B43" s="52" t="s">
        <v>19</v>
      </c>
      <c r="C43" s="28" t="s">
        <v>32</v>
      </c>
      <c r="D43" s="8"/>
      <c r="E43" s="9"/>
      <c r="F43" s="10"/>
      <c r="G43" s="11"/>
      <c r="H43" s="11"/>
    </row>
    <row r="44" spans="2:8" ht="17.25" x14ac:dyDescent="0.2">
      <c r="B44" s="53"/>
      <c r="C44" s="117" t="s">
        <v>44</v>
      </c>
      <c r="D44" s="117"/>
      <c r="E44" s="118">
        <v>41.7</v>
      </c>
      <c r="F44" s="119" t="s">
        <v>37</v>
      </c>
      <c r="G44" s="120"/>
      <c r="H44" s="120"/>
    </row>
    <row r="45" spans="2:8" ht="17.25" x14ac:dyDescent="0.2">
      <c r="B45" s="53"/>
      <c r="C45" s="117" t="s">
        <v>139</v>
      </c>
      <c r="D45" s="117"/>
      <c r="E45" s="118">
        <v>41.7</v>
      </c>
      <c r="F45" s="119" t="s">
        <v>37</v>
      </c>
      <c r="G45" s="120"/>
      <c r="H45" s="120"/>
    </row>
    <row r="46" spans="2:8" ht="17.25" x14ac:dyDescent="0.2">
      <c r="B46" s="53"/>
      <c r="C46" s="13" t="s">
        <v>43</v>
      </c>
      <c r="D46" s="13" t="s">
        <v>174</v>
      </c>
      <c r="E46" s="14">
        <v>5.6</v>
      </c>
      <c r="F46" s="15" t="s">
        <v>37</v>
      </c>
      <c r="G46" s="16"/>
      <c r="H46" s="16"/>
    </row>
    <row r="47" spans="2:8" ht="17.25" x14ac:dyDescent="0.2">
      <c r="B47" s="53"/>
      <c r="C47" s="13" t="s">
        <v>140</v>
      </c>
      <c r="D47" s="13"/>
      <c r="E47" s="14">
        <v>5.6</v>
      </c>
      <c r="F47" s="15" t="s">
        <v>37</v>
      </c>
      <c r="G47" s="16"/>
      <c r="H47" s="16"/>
    </row>
    <row r="48" spans="2:8" ht="17.25" x14ac:dyDescent="0.2">
      <c r="B48" s="53"/>
      <c r="C48" s="117" t="s">
        <v>85</v>
      </c>
      <c r="D48" s="117" t="s">
        <v>174</v>
      </c>
      <c r="E48" s="118">
        <v>57.6</v>
      </c>
      <c r="F48" s="119" t="s">
        <v>37</v>
      </c>
      <c r="G48" s="120"/>
      <c r="H48" s="120"/>
    </row>
    <row r="49" spans="2:8" ht="17.25" x14ac:dyDescent="0.2">
      <c r="B49" s="53"/>
      <c r="C49" s="117" t="s">
        <v>141</v>
      </c>
      <c r="D49" s="117"/>
      <c r="E49" s="118">
        <v>57.6</v>
      </c>
      <c r="F49" s="119" t="s">
        <v>37</v>
      </c>
      <c r="G49" s="120"/>
      <c r="H49" s="120"/>
    </row>
    <row r="50" spans="2:8" ht="17.25" x14ac:dyDescent="0.2">
      <c r="B50" s="53"/>
      <c r="C50" s="13" t="s">
        <v>154</v>
      </c>
      <c r="D50" s="13" t="s">
        <v>174</v>
      </c>
      <c r="E50" s="14">
        <v>10.24</v>
      </c>
      <c r="F50" s="15" t="s">
        <v>37</v>
      </c>
      <c r="G50" s="16"/>
      <c r="H50" s="16"/>
    </row>
    <row r="51" spans="2:8" ht="17.25" x14ac:dyDescent="0.2">
      <c r="B51" s="53"/>
      <c r="C51" s="13" t="s">
        <v>155</v>
      </c>
      <c r="D51" s="13"/>
      <c r="E51" s="14">
        <v>10.24</v>
      </c>
      <c r="F51" s="15" t="s">
        <v>37</v>
      </c>
      <c r="G51" s="16"/>
      <c r="H51" s="16"/>
    </row>
    <row r="52" spans="2:8" x14ac:dyDescent="0.2">
      <c r="B52" s="53"/>
      <c r="C52" s="117" t="s">
        <v>83</v>
      </c>
      <c r="D52" s="117" t="s">
        <v>174</v>
      </c>
      <c r="E52" s="118">
        <v>21.5</v>
      </c>
      <c r="F52" s="119" t="s">
        <v>173</v>
      </c>
      <c r="G52" s="120"/>
      <c r="H52" s="120"/>
    </row>
    <row r="53" spans="2:8" ht="17.25" x14ac:dyDescent="0.2">
      <c r="B53" s="53"/>
      <c r="C53" s="117" t="s">
        <v>142</v>
      </c>
      <c r="D53" s="117"/>
      <c r="E53" s="118">
        <v>21.5</v>
      </c>
      <c r="F53" s="119" t="s">
        <v>37</v>
      </c>
      <c r="G53" s="120"/>
      <c r="H53" s="120"/>
    </row>
    <row r="54" spans="2:8" x14ac:dyDescent="0.2">
      <c r="B54" s="53"/>
      <c r="C54" s="13"/>
      <c r="D54" s="13"/>
      <c r="E54" s="18"/>
      <c r="F54" s="19"/>
      <c r="G54" s="30"/>
      <c r="H54" s="31"/>
    </row>
    <row r="55" spans="2:8" x14ac:dyDescent="0.2">
      <c r="B55" s="53"/>
      <c r="C55" s="13"/>
      <c r="D55" s="13"/>
      <c r="E55" s="14"/>
      <c r="F55" s="15"/>
      <c r="G55" s="16"/>
      <c r="H55" s="16"/>
    </row>
    <row r="56" spans="2:8" ht="15.95" customHeight="1" x14ac:dyDescent="0.2">
      <c r="B56" s="52" t="s">
        <v>20</v>
      </c>
      <c r="C56" s="7" t="s">
        <v>22</v>
      </c>
      <c r="D56" s="8"/>
      <c r="E56" s="9"/>
      <c r="F56" s="10"/>
      <c r="G56" s="11"/>
      <c r="H56" s="11"/>
    </row>
    <row r="57" spans="2:8" ht="15.95" customHeight="1" x14ac:dyDescent="0.2">
      <c r="B57" s="53"/>
      <c r="C57" s="117" t="s">
        <v>45</v>
      </c>
      <c r="D57" s="121" t="s">
        <v>172</v>
      </c>
      <c r="E57" s="118">
        <v>1</v>
      </c>
      <c r="F57" s="119" t="s">
        <v>23</v>
      </c>
      <c r="G57" s="120"/>
      <c r="H57" s="120"/>
    </row>
    <row r="58" spans="2:8" ht="15.95" customHeight="1" x14ac:dyDescent="0.2">
      <c r="B58" s="53"/>
      <c r="C58" s="117" t="s">
        <v>143</v>
      </c>
      <c r="D58" s="121"/>
      <c r="E58" s="118">
        <v>1</v>
      </c>
      <c r="F58" s="119" t="s">
        <v>23</v>
      </c>
      <c r="G58" s="120"/>
      <c r="H58" s="120"/>
    </row>
    <row r="59" spans="2:8" ht="18" customHeight="1" x14ac:dyDescent="0.2">
      <c r="B59" s="53"/>
      <c r="C59" s="13" t="s">
        <v>46</v>
      </c>
      <c r="D59" s="29" t="s">
        <v>172</v>
      </c>
      <c r="E59" s="14">
        <v>3</v>
      </c>
      <c r="F59" s="15" t="s">
        <v>23</v>
      </c>
      <c r="G59" s="50"/>
      <c r="H59" s="16"/>
    </row>
    <row r="60" spans="2:8" ht="18" customHeight="1" x14ac:dyDescent="0.2">
      <c r="B60" s="53"/>
      <c r="C60" s="13" t="s">
        <v>144</v>
      </c>
      <c r="D60" s="29"/>
      <c r="E60" s="14">
        <v>3</v>
      </c>
      <c r="F60" s="15" t="s">
        <v>23</v>
      </c>
      <c r="G60" s="50"/>
      <c r="H60" s="16"/>
    </row>
    <row r="61" spans="2:8" ht="15.95" customHeight="1" x14ac:dyDescent="0.2">
      <c r="B61" s="53"/>
      <c r="C61" s="117" t="s">
        <v>47</v>
      </c>
      <c r="D61" s="117" t="s">
        <v>157</v>
      </c>
      <c r="E61" s="118">
        <v>4</v>
      </c>
      <c r="F61" s="119" t="s">
        <v>23</v>
      </c>
      <c r="G61" s="120"/>
      <c r="H61" s="120"/>
    </row>
    <row r="62" spans="2:8" ht="15.95" customHeight="1" x14ac:dyDescent="0.2">
      <c r="B62" s="53"/>
      <c r="C62" s="117" t="s">
        <v>145</v>
      </c>
      <c r="D62" s="117"/>
      <c r="E62" s="118">
        <v>4</v>
      </c>
      <c r="F62" s="119" t="s">
        <v>23</v>
      </c>
      <c r="G62" s="120"/>
      <c r="H62" s="120"/>
    </row>
    <row r="63" spans="2:8" ht="15.95" customHeight="1" x14ac:dyDescent="0.2">
      <c r="B63" s="53"/>
      <c r="C63" s="48" t="s">
        <v>86</v>
      </c>
      <c r="D63" s="48" t="s">
        <v>102</v>
      </c>
      <c r="E63" s="49">
        <v>4</v>
      </c>
      <c r="F63" s="113" t="s">
        <v>23</v>
      </c>
      <c r="G63" s="50"/>
      <c r="H63" s="50"/>
    </row>
    <row r="64" spans="2:8" ht="15.95" customHeight="1" x14ac:dyDescent="0.2">
      <c r="B64" s="53"/>
      <c r="C64" s="48" t="s">
        <v>146</v>
      </c>
      <c r="D64" s="48"/>
      <c r="E64" s="49">
        <v>4</v>
      </c>
      <c r="F64" s="113" t="s">
        <v>23</v>
      </c>
      <c r="G64" s="50"/>
      <c r="H64" s="50"/>
    </row>
    <row r="65" spans="2:8" x14ac:dyDescent="0.2">
      <c r="B65" s="53"/>
      <c r="C65" s="117" t="s">
        <v>84</v>
      </c>
      <c r="D65" s="117" t="s">
        <v>102</v>
      </c>
      <c r="E65" s="118">
        <v>4</v>
      </c>
      <c r="F65" s="119" t="s">
        <v>23</v>
      </c>
      <c r="G65" s="120"/>
      <c r="H65" s="120"/>
    </row>
    <row r="66" spans="2:8" x14ac:dyDescent="0.2">
      <c r="B66" s="53"/>
      <c r="C66" s="117" t="s">
        <v>147</v>
      </c>
      <c r="D66" s="117"/>
      <c r="E66" s="118">
        <v>4</v>
      </c>
      <c r="F66" s="119" t="s">
        <v>23</v>
      </c>
      <c r="G66" s="120"/>
      <c r="H66" s="120"/>
    </row>
    <row r="67" spans="2:8" x14ac:dyDescent="0.2">
      <c r="B67" s="53"/>
      <c r="C67" s="13"/>
      <c r="D67" s="13"/>
      <c r="E67" s="18"/>
      <c r="F67" s="19"/>
      <c r="G67" s="30"/>
      <c r="H67" s="31"/>
    </row>
    <row r="68" spans="2:8" x14ac:dyDescent="0.2">
      <c r="B68" s="53"/>
      <c r="C68" s="13"/>
      <c r="D68" s="13"/>
      <c r="E68" s="14"/>
      <c r="F68" s="15"/>
      <c r="G68" s="16"/>
      <c r="H68" s="16"/>
    </row>
    <row r="69" spans="2:8" x14ac:dyDescent="0.2">
      <c r="B69" s="52" t="s">
        <v>30</v>
      </c>
      <c r="C69" s="7" t="s">
        <v>24</v>
      </c>
      <c r="D69" s="8"/>
      <c r="E69" s="9"/>
      <c r="F69" s="10"/>
      <c r="G69" s="11"/>
      <c r="H69" s="11"/>
    </row>
    <row r="70" spans="2:8" ht="27.75" x14ac:dyDescent="0.2">
      <c r="B70" s="53"/>
      <c r="C70" s="13" t="s">
        <v>48</v>
      </c>
      <c r="D70" s="122" t="s">
        <v>166</v>
      </c>
      <c r="E70" s="14">
        <v>14</v>
      </c>
      <c r="F70" s="15" t="s">
        <v>25</v>
      </c>
      <c r="G70" s="50"/>
      <c r="H70" s="16"/>
    </row>
    <row r="71" spans="2:8" x14ac:dyDescent="0.2">
      <c r="B71" s="53"/>
      <c r="C71" s="48" t="s">
        <v>49</v>
      </c>
      <c r="D71" s="48" t="s">
        <v>171</v>
      </c>
      <c r="E71" s="49">
        <v>17</v>
      </c>
      <c r="F71" s="113" t="s">
        <v>25</v>
      </c>
      <c r="G71" s="50"/>
      <c r="H71" s="50"/>
    </row>
    <row r="72" spans="2:8" x14ac:dyDescent="0.2">
      <c r="B72" s="53"/>
      <c r="C72" s="13" t="s">
        <v>26</v>
      </c>
      <c r="D72" s="13" t="s">
        <v>171</v>
      </c>
      <c r="E72" s="14">
        <v>14</v>
      </c>
      <c r="F72" s="15" t="s">
        <v>25</v>
      </c>
      <c r="G72" s="50"/>
      <c r="H72" s="16"/>
    </row>
    <row r="73" spans="2:8" ht="27.75" x14ac:dyDescent="0.2">
      <c r="B73" s="53"/>
      <c r="C73" s="48" t="s">
        <v>50</v>
      </c>
      <c r="D73" s="48" t="s">
        <v>165</v>
      </c>
      <c r="E73" s="49">
        <v>17</v>
      </c>
      <c r="F73" s="113" t="s">
        <v>18</v>
      </c>
      <c r="G73" s="50"/>
      <c r="H73" s="50"/>
    </row>
    <row r="74" spans="2:8" x14ac:dyDescent="0.2">
      <c r="B74" s="53"/>
      <c r="C74" s="13" t="s">
        <v>51</v>
      </c>
      <c r="D74" s="13" t="s">
        <v>115</v>
      </c>
      <c r="E74" s="14">
        <v>10</v>
      </c>
      <c r="F74" s="15" t="s">
        <v>18</v>
      </c>
      <c r="G74" s="50"/>
      <c r="H74" s="16"/>
    </row>
    <row r="75" spans="2:8" x14ac:dyDescent="0.2">
      <c r="B75" s="53"/>
      <c r="C75" s="13" t="s">
        <v>52</v>
      </c>
      <c r="D75" s="13" t="s">
        <v>115</v>
      </c>
      <c r="E75" s="14">
        <v>2</v>
      </c>
      <c r="F75" s="15" t="s">
        <v>18</v>
      </c>
      <c r="G75" s="50"/>
      <c r="H75" s="16"/>
    </row>
    <row r="76" spans="2:8" x14ac:dyDescent="0.2">
      <c r="B76" s="53"/>
      <c r="C76" s="13" t="s">
        <v>27</v>
      </c>
      <c r="D76" s="13" t="s">
        <v>118</v>
      </c>
      <c r="E76" s="14">
        <v>1</v>
      </c>
      <c r="F76" s="15" t="s">
        <v>23</v>
      </c>
      <c r="G76" s="50"/>
      <c r="H76" s="16"/>
    </row>
    <row r="77" spans="2:8" x14ac:dyDescent="0.2">
      <c r="B77" s="53"/>
      <c r="C77" s="13"/>
      <c r="D77" s="13"/>
      <c r="E77" s="18"/>
      <c r="F77" s="19"/>
      <c r="G77" s="30"/>
      <c r="H77" s="31"/>
    </row>
    <row r="78" spans="2:8" x14ac:dyDescent="0.2">
      <c r="B78" s="53"/>
      <c r="C78" s="13"/>
      <c r="D78" s="13"/>
      <c r="E78" s="14"/>
      <c r="F78" s="15"/>
      <c r="G78" s="16"/>
      <c r="H78" s="16"/>
    </row>
    <row r="79" spans="2:8" ht="16.5" customHeight="1" x14ac:dyDescent="0.2">
      <c r="B79" s="52" t="s">
        <v>31</v>
      </c>
      <c r="C79" s="135" t="s">
        <v>28</v>
      </c>
      <c r="D79" s="136"/>
      <c r="E79" s="9"/>
      <c r="F79" s="10"/>
      <c r="G79" s="11"/>
      <c r="H79" s="11"/>
    </row>
    <row r="80" spans="2:8" x14ac:dyDescent="0.2">
      <c r="B80" s="12"/>
      <c r="C80" s="13" t="s">
        <v>59</v>
      </c>
      <c r="D80" s="13" t="s">
        <v>133</v>
      </c>
      <c r="E80" s="14">
        <f>10*4</f>
        <v>40</v>
      </c>
      <c r="F80" s="15" t="s">
        <v>11</v>
      </c>
      <c r="G80" s="16"/>
      <c r="H80" s="16"/>
    </row>
    <row r="81" spans="2:8" x14ac:dyDescent="0.2">
      <c r="B81" s="12"/>
      <c r="C81" s="13" t="s">
        <v>132</v>
      </c>
      <c r="D81" s="13" t="s">
        <v>134</v>
      </c>
      <c r="E81" s="14">
        <f>10*4</f>
        <v>40</v>
      </c>
      <c r="F81" s="15" t="s">
        <v>11</v>
      </c>
      <c r="G81" s="16"/>
      <c r="H81" s="16"/>
    </row>
    <row r="82" spans="2:8" x14ac:dyDescent="0.2">
      <c r="B82" s="12"/>
      <c r="C82" s="13" t="s">
        <v>58</v>
      </c>
      <c r="D82" s="13" t="s">
        <v>135</v>
      </c>
      <c r="E82" s="14">
        <f>10*4</f>
        <v>40</v>
      </c>
      <c r="F82" s="15" t="s">
        <v>11</v>
      </c>
      <c r="G82" s="16"/>
      <c r="H82" s="16"/>
    </row>
    <row r="83" spans="2:8" x14ac:dyDescent="0.2">
      <c r="B83" s="12"/>
      <c r="C83" s="13" t="s">
        <v>116</v>
      </c>
      <c r="D83" s="13"/>
      <c r="E83" s="14">
        <v>3</v>
      </c>
      <c r="F83" s="15" t="s">
        <v>23</v>
      </c>
      <c r="G83" s="16"/>
      <c r="H83" s="16"/>
    </row>
    <row r="84" spans="2:8" x14ac:dyDescent="0.2">
      <c r="B84" s="12"/>
      <c r="C84" s="13" t="s">
        <v>53</v>
      </c>
      <c r="D84" s="13"/>
      <c r="E84" s="14">
        <v>3</v>
      </c>
      <c r="F84" s="15" t="s">
        <v>23</v>
      </c>
      <c r="G84" s="16"/>
      <c r="H84" s="16"/>
    </row>
    <row r="85" spans="2:8" x14ac:dyDescent="0.2">
      <c r="B85" s="12"/>
      <c r="C85" s="13" t="s">
        <v>60</v>
      </c>
      <c r="D85" s="13"/>
      <c r="E85" s="14">
        <v>10</v>
      </c>
      <c r="F85" s="15" t="s">
        <v>11</v>
      </c>
      <c r="G85" s="16"/>
      <c r="H85" s="16"/>
    </row>
    <row r="86" spans="2:8" x14ac:dyDescent="0.2">
      <c r="B86" s="12"/>
      <c r="C86" s="48" t="s">
        <v>117</v>
      </c>
      <c r="D86" s="48"/>
      <c r="E86" s="49">
        <v>1</v>
      </c>
      <c r="F86" s="113" t="s">
        <v>25</v>
      </c>
      <c r="G86" s="50"/>
      <c r="H86" s="50"/>
    </row>
    <row r="87" spans="2:8" x14ac:dyDescent="0.2">
      <c r="B87" s="12"/>
      <c r="C87" s="48" t="s">
        <v>54</v>
      </c>
      <c r="D87" s="48" t="s">
        <v>148</v>
      </c>
      <c r="E87" s="49">
        <v>1</v>
      </c>
      <c r="F87" s="113" t="s">
        <v>9</v>
      </c>
      <c r="G87" s="50"/>
      <c r="H87" s="50"/>
    </row>
    <row r="88" spans="2:8" x14ac:dyDescent="0.2">
      <c r="B88" s="12"/>
      <c r="C88" s="48" t="s">
        <v>55</v>
      </c>
      <c r="D88" s="123" t="s">
        <v>177</v>
      </c>
      <c r="E88" s="49">
        <v>7</v>
      </c>
      <c r="F88" s="113" t="s">
        <v>18</v>
      </c>
      <c r="G88" s="50"/>
      <c r="H88" s="50"/>
    </row>
    <row r="89" spans="2:8" x14ac:dyDescent="0.2">
      <c r="B89" s="12"/>
      <c r="C89" s="13" t="s">
        <v>56</v>
      </c>
      <c r="D89" s="13" t="s">
        <v>175</v>
      </c>
      <c r="E89" s="14">
        <v>3</v>
      </c>
      <c r="F89" s="15" t="s">
        <v>23</v>
      </c>
      <c r="G89" s="16"/>
      <c r="H89" s="16"/>
    </row>
    <row r="90" spans="2:8" x14ac:dyDescent="0.2">
      <c r="B90" s="12"/>
      <c r="C90" s="13" t="s">
        <v>57</v>
      </c>
      <c r="D90" s="13" t="s">
        <v>176</v>
      </c>
      <c r="E90" s="14">
        <v>3</v>
      </c>
      <c r="F90" s="15" t="s">
        <v>23</v>
      </c>
      <c r="G90" s="16"/>
      <c r="H90" s="16"/>
    </row>
    <row r="91" spans="2:8" x14ac:dyDescent="0.2">
      <c r="B91" s="12"/>
      <c r="C91" s="13" t="s">
        <v>61</v>
      </c>
      <c r="D91" s="13" t="s">
        <v>123</v>
      </c>
      <c r="E91" s="14">
        <v>1</v>
      </c>
      <c r="F91" s="15" t="s">
        <v>23</v>
      </c>
      <c r="G91" s="16"/>
      <c r="H91" s="16"/>
    </row>
    <row r="92" spans="2:8" x14ac:dyDescent="0.2">
      <c r="B92" s="12"/>
      <c r="C92" s="13"/>
      <c r="D92" s="13"/>
      <c r="E92" s="18"/>
      <c r="F92" s="19"/>
      <c r="G92" s="30"/>
      <c r="H92" s="31"/>
    </row>
    <row r="93" spans="2:8" x14ac:dyDescent="0.2">
      <c r="B93" s="54"/>
      <c r="C93" s="54"/>
      <c r="D93" s="55"/>
      <c r="E93" s="56"/>
      <c r="F93" s="57"/>
      <c r="G93" s="58"/>
      <c r="H93" s="59"/>
    </row>
    <row r="94" spans="2:8" x14ac:dyDescent="0.2">
      <c r="B94" s="54"/>
      <c r="C94" s="54"/>
      <c r="D94" s="55"/>
      <c r="E94" s="67"/>
      <c r="F94" s="68"/>
      <c r="G94" s="69"/>
      <c r="H94" s="70"/>
    </row>
    <row r="95" spans="2:8" x14ac:dyDescent="0.2">
      <c r="B95" s="42"/>
      <c r="C95" s="43"/>
      <c r="D95" s="43"/>
      <c r="E95" s="44"/>
      <c r="F95" s="42"/>
      <c r="G95" s="45"/>
      <c r="H95" s="45"/>
    </row>
    <row r="96" spans="2:8" ht="21" x14ac:dyDescent="0.2">
      <c r="B96" s="34" t="s">
        <v>126</v>
      </c>
      <c r="C96" s="35"/>
      <c r="D96" s="36"/>
      <c r="E96" s="37"/>
      <c r="F96" s="38"/>
      <c r="G96" s="39"/>
      <c r="H96" s="40"/>
    </row>
    <row r="97" spans="2:8" x14ac:dyDescent="0.2">
      <c r="B97" s="52" t="s">
        <v>6</v>
      </c>
      <c r="C97" s="7" t="s">
        <v>87</v>
      </c>
      <c r="D97" s="8"/>
      <c r="E97" s="9"/>
      <c r="F97" s="10"/>
      <c r="G97" s="11"/>
      <c r="H97" s="11"/>
    </row>
    <row r="98" spans="2:8" ht="17.25" x14ac:dyDescent="0.2">
      <c r="B98" s="53"/>
      <c r="C98" s="13" t="s">
        <v>82</v>
      </c>
      <c r="D98" s="32" t="s">
        <v>112</v>
      </c>
      <c r="E98" s="14">
        <f>11*4.3</f>
        <v>47.3</v>
      </c>
      <c r="F98" s="15" t="s">
        <v>37</v>
      </c>
      <c r="G98" s="16"/>
      <c r="H98" s="16"/>
    </row>
    <row r="99" spans="2:8" ht="17.25" x14ac:dyDescent="0.2">
      <c r="B99" s="53"/>
      <c r="C99" s="13" t="s">
        <v>161</v>
      </c>
      <c r="D99" s="32"/>
      <c r="E99" s="14">
        <v>2.5</v>
      </c>
      <c r="F99" s="15" t="s">
        <v>37</v>
      </c>
      <c r="G99" s="16"/>
      <c r="H99" s="16"/>
    </row>
    <row r="100" spans="2:8" x14ac:dyDescent="0.2">
      <c r="B100" s="53"/>
      <c r="C100" s="13"/>
      <c r="D100" s="13"/>
      <c r="E100" s="18"/>
      <c r="F100" s="19"/>
      <c r="G100" s="20"/>
      <c r="H100" s="21"/>
    </row>
    <row r="101" spans="2:8" x14ac:dyDescent="0.2">
      <c r="B101" s="53"/>
      <c r="C101" s="13"/>
      <c r="D101" s="13"/>
      <c r="E101" s="14"/>
      <c r="F101" s="15"/>
      <c r="G101" s="16"/>
      <c r="H101" s="16"/>
    </row>
    <row r="102" spans="2:8" x14ac:dyDescent="0.2">
      <c r="B102" s="52" t="s">
        <v>12</v>
      </c>
      <c r="C102" s="7" t="s">
        <v>90</v>
      </c>
      <c r="D102" s="8"/>
      <c r="E102" s="9"/>
      <c r="F102" s="10"/>
      <c r="G102" s="11"/>
      <c r="H102" s="11"/>
    </row>
    <row r="103" spans="2:8" x14ac:dyDescent="0.2">
      <c r="B103" s="53"/>
      <c r="C103" s="13" t="s">
        <v>88</v>
      </c>
      <c r="D103" s="13"/>
      <c r="E103" s="14">
        <v>1</v>
      </c>
      <c r="F103" s="15" t="s">
        <v>89</v>
      </c>
      <c r="G103" s="16"/>
      <c r="H103" s="16"/>
    </row>
    <row r="104" spans="2:8" x14ac:dyDescent="0.2">
      <c r="B104" s="53"/>
      <c r="C104" s="13" t="s">
        <v>58</v>
      </c>
      <c r="D104" s="13" t="s">
        <v>136</v>
      </c>
      <c r="E104" s="14">
        <v>10</v>
      </c>
      <c r="F104" s="15" t="s">
        <v>11</v>
      </c>
      <c r="G104" s="16"/>
      <c r="H104" s="16"/>
    </row>
    <row r="105" spans="2:8" x14ac:dyDescent="0.2">
      <c r="B105" s="53"/>
      <c r="C105" s="13" t="s">
        <v>91</v>
      </c>
      <c r="D105" s="13" t="s">
        <v>92</v>
      </c>
      <c r="E105" s="14">
        <v>1</v>
      </c>
      <c r="F105" s="15" t="s">
        <v>89</v>
      </c>
      <c r="G105" s="16"/>
      <c r="H105" s="16"/>
    </row>
    <row r="106" spans="2:8" x14ac:dyDescent="0.2">
      <c r="B106" s="53"/>
      <c r="C106" s="13"/>
      <c r="D106" s="13"/>
      <c r="E106" s="18"/>
      <c r="F106" s="19"/>
      <c r="G106" s="20"/>
      <c r="H106" s="21"/>
    </row>
    <row r="107" spans="2:8" x14ac:dyDescent="0.2">
      <c r="B107" s="53"/>
      <c r="C107" s="13"/>
      <c r="D107" s="13"/>
      <c r="E107" s="49"/>
      <c r="F107" s="113"/>
      <c r="G107" s="114"/>
      <c r="H107" s="115"/>
    </row>
    <row r="108" spans="2:8" x14ac:dyDescent="0.2">
      <c r="B108" s="72" t="s">
        <v>13</v>
      </c>
      <c r="C108" s="7" t="s">
        <v>29</v>
      </c>
      <c r="D108" s="8"/>
      <c r="E108" s="9"/>
      <c r="F108" s="10"/>
      <c r="G108" s="11"/>
      <c r="H108" s="11"/>
    </row>
    <row r="109" spans="2:8" ht="17.25" x14ac:dyDescent="0.2">
      <c r="B109" s="73"/>
      <c r="C109" s="13" t="s">
        <v>101</v>
      </c>
      <c r="D109" s="13" t="s">
        <v>106</v>
      </c>
      <c r="E109" s="14">
        <f>11*4.3</f>
        <v>47.3</v>
      </c>
      <c r="F109" s="15" t="s">
        <v>37</v>
      </c>
      <c r="G109" s="16"/>
      <c r="H109" s="16"/>
    </row>
    <row r="110" spans="2:8" x14ac:dyDescent="0.2">
      <c r="B110" s="73"/>
      <c r="C110" s="13"/>
      <c r="D110" s="13"/>
      <c r="E110" s="18"/>
      <c r="F110" s="19"/>
      <c r="G110" s="30"/>
      <c r="H110" s="31"/>
    </row>
    <row r="111" spans="2:8" x14ac:dyDescent="0.2">
      <c r="B111" s="54"/>
      <c r="C111" s="54"/>
      <c r="D111" s="55"/>
      <c r="E111" s="56"/>
      <c r="F111" s="57"/>
      <c r="G111" s="58"/>
      <c r="H111" s="59"/>
    </row>
    <row r="112" spans="2:8" x14ac:dyDescent="0.2">
      <c r="B112" s="54"/>
      <c r="C112" s="54"/>
      <c r="D112" s="55"/>
      <c r="E112" s="67"/>
      <c r="F112" s="68"/>
      <c r="G112" s="69" t="s">
        <v>62</v>
      </c>
      <c r="H112" s="70">
        <f>H100+H106+H110</f>
        <v>0</v>
      </c>
    </row>
    <row r="113" spans="2:10" x14ac:dyDescent="0.2">
      <c r="B113" s="42"/>
      <c r="C113" s="43"/>
      <c r="D113" s="43"/>
      <c r="E113" s="44"/>
      <c r="F113" s="42"/>
      <c r="G113" s="45"/>
      <c r="H113" s="45"/>
    </row>
    <row r="114" spans="2:10" ht="25.5" customHeight="1" x14ac:dyDescent="0.2">
      <c r="B114" s="34" t="s">
        <v>127</v>
      </c>
      <c r="C114" s="36"/>
      <c r="D114" s="36"/>
      <c r="E114" s="37"/>
      <c r="F114" s="46"/>
      <c r="G114" s="47"/>
      <c r="H114" s="47"/>
    </row>
    <row r="115" spans="2:10" ht="16.5" customHeight="1" x14ac:dyDescent="0.2">
      <c r="B115" s="51"/>
      <c r="C115" s="48" t="s">
        <v>109</v>
      </c>
      <c r="D115" s="48" t="s">
        <v>125</v>
      </c>
      <c r="E115" s="49">
        <v>20</v>
      </c>
      <c r="F115" s="113" t="s">
        <v>11</v>
      </c>
      <c r="G115" s="50"/>
      <c r="H115" s="50"/>
    </row>
    <row r="116" spans="2:10" ht="16.5" customHeight="1" x14ac:dyDescent="0.2">
      <c r="B116" s="51"/>
      <c r="C116" s="48" t="s">
        <v>113</v>
      </c>
      <c r="D116" s="48" t="s">
        <v>170</v>
      </c>
      <c r="E116" s="49">
        <v>1</v>
      </c>
      <c r="F116" s="113" t="s">
        <v>23</v>
      </c>
      <c r="G116" s="50"/>
      <c r="H116" s="50"/>
    </row>
    <row r="117" spans="2:10" ht="16.5" customHeight="1" x14ac:dyDescent="0.2">
      <c r="B117" s="51"/>
      <c r="C117" s="48" t="s">
        <v>63</v>
      </c>
      <c r="D117" s="13" t="s">
        <v>159</v>
      </c>
      <c r="E117" s="49">
        <v>1</v>
      </c>
      <c r="F117" s="15" t="s">
        <v>9</v>
      </c>
      <c r="G117" s="50"/>
      <c r="H117" s="50"/>
    </row>
    <row r="118" spans="2:10" ht="16.5" customHeight="1" x14ac:dyDescent="0.2">
      <c r="B118" s="51"/>
      <c r="C118" s="48" t="s">
        <v>158</v>
      </c>
      <c r="D118" s="13" t="s">
        <v>160</v>
      </c>
      <c r="E118" s="49">
        <f>4.3+5+5</f>
        <v>14.3</v>
      </c>
      <c r="F118" s="15" t="s">
        <v>11</v>
      </c>
      <c r="G118" s="50"/>
      <c r="H118" s="50"/>
      <c r="J118" s="5"/>
    </row>
    <row r="119" spans="2:10" x14ac:dyDescent="0.2">
      <c r="B119" s="60"/>
      <c r="C119" s="61"/>
      <c r="D119" s="61"/>
      <c r="E119" s="62"/>
      <c r="F119" s="63"/>
      <c r="G119" s="66"/>
      <c r="H119" s="64"/>
    </row>
    <row r="120" spans="2:10" x14ac:dyDescent="0.2">
      <c r="B120" s="54"/>
      <c r="C120" s="55"/>
      <c r="D120" s="55"/>
      <c r="E120" s="56"/>
      <c r="F120" s="57"/>
      <c r="G120" s="65"/>
      <c r="H120" s="59"/>
    </row>
    <row r="121" spans="2:10" x14ac:dyDescent="0.2">
      <c r="B121" s="54"/>
      <c r="C121" s="55"/>
      <c r="D121" s="55"/>
      <c r="E121" s="67"/>
      <c r="F121" s="68"/>
      <c r="G121" s="71" t="s">
        <v>62</v>
      </c>
      <c r="H121" s="70"/>
    </row>
    <row r="125" spans="2:10" ht="21" x14ac:dyDescent="0.2">
      <c r="B125" s="76" t="s">
        <v>0</v>
      </c>
      <c r="C125" s="77" t="s">
        <v>1</v>
      </c>
      <c r="D125" s="105" t="s">
        <v>95</v>
      </c>
      <c r="E125" s="125" t="s">
        <v>96</v>
      </c>
      <c r="F125" s="125"/>
      <c r="G125" s="125"/>
      <c r="H125" s="108" t="s">
        <v>5</v>
      </c>
    </row>
    <row r="126" spans="2:10" x14ac:dyDescent="0.2">
      <c r="B126" s="74" t="s">
        <v>64</v>
      </c>
      <c r="C126" s="75" t="s">
        <v>67</v>
      </c>
      <c r="D126" s="106">
        <f>H126*70%</f>
        <v>0</v>
      </c>
      <c r="E126" s="126">
        <f>H126*30%</f>
        <v>0</v>
      </c>
      <c r="F126" s="126"/>
      <c r="G126" s="126"/>
      <c r="H126" s="109">
        <f>H13</f>
        <v>0</v>
      </c>
    </row>
    <row r="127" spans="2:10" x14ac:dyDescent="0.2">
      <c r="B127" s="74" t="s">
        <v>65</v>
      </c>
      <c r="C127" s="75" t="s">
        <v>93</v>
      </c>
      <c r="D127" s="106">
        <f t="shared" ref="D127:D129" si="0">H127*70%</f>
        <v>0</v>
      </c>
      <c r="E127" s="126">
        <f t="shared" ref="E127:E129" si="1">H127*30%</f>
        <v>0</v>
      </c>
      <c r="F127" s="126"/>
      <c r="G127" s="126"/>
      <c r="H127" s="109">
        <f>H94</f>
        <v>0</v>
      </c>
    </row>
    <row r="128" spans="2:10" x14ac:dyDescent="0.2">
      <c r="B128" s="74" t="s">
        <v>66</v>
      </c>
      <c r="C128" s="75" t="s">
        <v>128</v>
      </c>
      <c r="D128" s="106">
        <f t="shared" si="0"/>
        <v>0</v>
      </c>
      <c r="E128" s="126">
        <f t="shared" si="1"/>
        <v>0</v>
      </c>
      <c r="F128" s="126"/>
      <c r="G128" s="126"/>
      <c r="H128" s="109">
        <f>H112</f>
        <v>0</v>
      </c>
    </row>
    <row r="129" spans="2:8" x14ac:dyDescent="0.2">
      <c r="B129" s="74" t="s">
        <v>94</v>
      </c>
      <c r="C129" s="75" t="s">
        <v>68</v>
      </c>
      <c r="D129" s="106">
        <f t="shared" si="0"/>
        <v>0</v>
      </c>
      <c r="E129" s="126">
        <f t="shared" si="1"/>
        <v>0</v>
      </c>
      <c r="F129" s="126"/>
      <c r="G129" s="126"/>
      <c r="H129" s="109">
        <f>H121</f>
        <v>0</v>
      </c>
    </row>
    <row r="130" spans="2:8" x14ac:dyDescent="0.2">
      <c r="B130" s="78"/>
      <c r="C130" s="79" t="s">
        <v>62</v>
      </c>
      <c r="D130" s="80">
        <f>SUM(D126:D129)</f>
        <v>0</v>
      </c>
      <c r="E130" s="127">
        <f>SUM(E126:G129)</f>
        <v>0</v>
      </c>
      <c r="F130" s="127"/>
      <c r="G130" s="128"/>
      <c r="H130" s="80">
        <f>SUM(H126:H129)</f>
        <v>0</v>
      </c>
    </row>
    <row r="131" spans="2:8" x14ac:dyDescent="0.2">
      <c r="B131" s="78"/>
      <c r="C131" s="81" t="s">
        <v>38</v>
      </c>
      <c r="D131" s="107">
        <f>H131*70%</f>
        <v>496299.99999999994</v>
      </c>
      <c r="E131" s="129">
        <f>H131*30%</f>
        <v>212700</v>
      </c>
      <c r="F131" s="129"/>
      <c r="G131" s="129"/>
      <c r="H131" s="110">
        <v>709000</v>
      </c>
    </row>
    <row r="132" spans="2:8" ht="21" x14ac:dyDescent="0.2">
      <c r="B132" s="82"/>
      <c r="C132" s="83" t="s">
        <v>69</v>
      </c>
      <c r="D132" s="111">
        <f>D130-D131</f>
        <v>-496299.99999999994</v>
      </c>
      <c r="E132" s="130">
        <f>E130-E131</f>
        <v>-212700</v>
      </c>
      <c r="F132" s="130"/>
      <c r="G132" s="130"/>
      <c r="H132" s="112">
        <f>H130-H131</f>
        <v>-709000</v>
      </c>
    </row>
    <row r="135" spans="2:8" x14ac:dyDescent="0.2">
      <c r="B135" s="4" t="s">
        <v>70</v>
      </c>
    </row>
    <row r="136" spans="2:8" x14ac:dyDescent="0.2">
      <c r="B136" s="4" t="s">
        <v>71</v>
      </c>
      <c r="C136" s="124" t="s">
        <v>72</v>
      </c>
      <c r="D136" s="124"/>
    </row>
    <row r="137" spans="2:8" ht="16.5" customHeight="1" x14ac:dyDescent="0.2">
      <c r="B137" s="4" t="s">
        <v>71</v>
      </c>
      <c r="C137" s="124" t="s">
        <v>131</v>
      </c>
      <c r="D137" s="124"/>
      <c r="E137" s="124"/>
      <c r="F137" s="124"/>
      <c r="G137" s="124"/>
      <c r="H137" s="124"/>
    </row>
    <row r="138" spans="2:8" ht="16.5" customHeight="1" x14ac:dyDescent="0.2">
      <c r="B138" s="4" t="s">
        <v>71</v>
      </c>
      <c r="C138" s="124" t="s">
        <v>130</v>
      </c>
      <c r="D138" s="124"/>
      <c r="E138" s="124"/>
      <c r="F138" s="124"/>
      <c r="G138" s="124"/>
      <c r="H138" s="124"/>
    </row>
    <row r="139" spans="2:8" ht="14.25" customHeight="1" x14ac:dyDescent="0.2">
      <c r="B139" s="4" t="s">
        <v>71</v>
      </c>
      <c r="C139" s="124" t="s">
        <v>108</v>
      </c>
      <c r="D139" s="124"/>
      <c r="E139" s="124"/>
      <c r="F139" s="124"/>
      <c r="G139" s="124"/>
      <c r="H139" s="124"/>
    </row>
    <row r="140" spans="2:8" ht="15" customHeight="1" x14ac:dyDescent="0.2">
      <c r="B140" s="4" t="s">
        <v>71</v>
      </c>
      <c r="C140" s="124" t="s">
        <v>107</v>
      </c>
      <c r="D140" s="124"/>
    </row>
    <row r="142" spans="2:8" x14ac:dyDescent="0.2">
      <c r="B142" s="4" t="s">
        <v>73</v>
      </c>
    </row>
    <row r="144" spans="2:8" x14ac:dyDescent="0.2">
      <c r="B144" s="4" t="s">
        <v>74</v>
      </c>
    </row>
    <row r="145" spans="2:8" ht="17.25" customHeight="1" x14ac:dyDescent="0.2">
      <c r="B145" s="4" t="s">
        <v>71</v>
      </c>
      <c r="C145" s="124" t="s">
        <v>129</v>
      </c>
      <c r="D145" s="124"/>
    </row>
    <row r="146" spans="2:8" ht="21" customHeight="1" x14ac:dyDescent="0.2">
      <c r="B146" s="4" t="s">
        <v>71</v>
      </c>
      <c r="C146" s="124" t="s">
        <v>75</v>
      </c>
      <c r="D146" s="124"/>
      <c r="E146" s="124"/>
      <c r="F146" s="124"/>
    </row>
    <row r="147" spans="2:8" ht="18.75" customHeight="1" x14ac:dyDescent="0.2">
      <c r="B147" s="4" t="s">
        <v>71</v>
      </c>
      <c r="C147" s="124" t="s">
        <v>76</v>
      </c>
      <c r="D147" s="124"/>
      <c r="E147" s="124"/>
    </row>
    <row r="148" spans="2:8" x14ac:dyDescent="0.2">
      <c r="B148" s="4" t="s">
        <v>71</v>
      </c>
      <c r="C148" s="124" t="s">
        <v>119</v>
      </c>
      <c r="D148" s="124"/>
      <c r="E148" s="124"/>
      <c r="F148" s="124"/>
      <c r="G148" s="124"/>
      <c r="H148" s="124"/>
    </row>
    <row r="149" spans="2:8" x14ac:dyDescent="0.2">
      <c r="B149" s="4" t="s">
        <v>71</v>
      </c>
      <c r="C149" s="124" t="s">
        <v>121</v>
      </c>
      <c r="D149" s="124"/>
      <c r="E149" s="124"/>
      <c r="F149" s="124"/>
      <c r="G149" s="124"/>
      <c r="H149" s="124"/>
    </row>
    <row r="150" spans="2:8" x14ac:dyDescent="0.2">
      <c r="B150" s="4" t="s">
        <v>71</v>
      </c>
      <c r="C150" s="124" t="s">
        <v>120</v>
      </c>
      <c r="D150" s="124"/>
      <c r="E150" s="124"/>
      <c r="F150" s="124"/>
      <c r="G150" s="124"/>
      <c r="H150" s="124"/>
    </row>
    <row r="151" spans="2:8" ht="18" customHeight="1" x14ac:dyDescent="0.2">
      <c r="B151" s="4" t="s">
        <v>71</v>
      </c>
      <c r="C151" s="124" t="s">
        <v>122</v>
      </c>
      <c r="D151" s="124"/>
      <c r="E151" s="124"/>
      <c r="F151" s="124"/>
      <c r="G151" s="124"/>
      <c r="H151" s="124"/>
    </row>
    <row r="152" spans="2:8" x14ac:dyDescent="0.2">
      <c r="C152" s="116"/>
      <c r="D152" s="116"/>
      <c r="E152" s="116"/>
      <c r="F152" s="116"/>
      <c r="G152" s="116"/>
      <c r="H152" s="116"/>
    </row>
    <row r="154" spans="2:8" x14ac:dyDescent="0.2">
      <c r="F154" s="131" t="s">
        <v>164</v>
      </c>
      <c r="G154" s="131"/>
      <c r="H154" s="131"/>
    </row>
    <row r="155" spans="2:8" x14ac:dyDescent="0.2">
      <c r="C155" s="84" t="s">
        <v>77</v>
      </c>
      <c r="F155" s="131" t="s">
        <v>78</v>
      </c>
      <c r="G155" s="131"/>
      <c r="H155" s="131"/>
    </row>
    <row r="163" spans="3:8" x14ac:dyDescent="0.2">
      <c r="C163" s="84" t="s">
        <v>80</v>
      </c>
      <c r="F163" s="131" t="s">
        <v>79</v>
      </c>
      <c r="G163" s="131"/>
      <c r="H163" s="131"/>
    </row>
  </sheetData>
  <mergeCells count="30">
    <mergeCell ref="B5:B6"/>
    <mergeCell ref="G5:H5"/>
    <mergeCell ref="C79:D79"/>
    <mergeCell ref="F5:F6"/>
    <mergeCell ref="E5:E6"/>
    <mergeCell ref="D5:D6"/>
    <mergeCell ref="C5:C6"/>
    <mergeCell ref="F155:H155"/>
    <mergeCell ref="F163:H163"/>
    <mergeCell ref="C145:D145"/>
    <mergeCell ref="C146:F146"/>
    <mergeCell ref="C147:E147"/>
    <mergeCell ref="F154:H154"/>
    <mergeCell ref="C148:H148"/>
    <mergeCell ref="C149:H149"/>
    <mergeCell ref="C150:H150"/>
    <mergeCell ref="C151:H151"/>
    <mergeCell ref="C140:D140"/>
    <mergeCell ref="E125:G125"/>
    <mergeCell ref="E126:G126"/>
    <mergeCell ref="E127:G127"/>
    <mergeCell ref="E128:G128"/>
    <mergeCell ref="E129:G129"/>
    <mergeCell ref="E130:G130"/>
    <mergeCell ref="E131:G131"/>
    <mergeCell ref="E132:G132"/>
    <mergeCell ref="C137:H137"/>
    <mergeCell ref="C138:H138"/>
    <mergeCell ref="C139:H139"/>
    <mergeCell ref="C136:D136"/>
  </mergeCells>
  <hyperlinks>
    <hyperlink ref="D88" r:id="rId1" xr:uid="{00000000-0004-0000-0000-000001000000}"/>
    <hyperlink ref="D70" r:id="rId2" xr:uid="{ACFE10FB-00BE-3649-A96E-D14AA4328DD9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1" fitToHeight="2" orientation="landscape" horizontalDpi="1200" verticalDpi="1200" r:id="rId3"/>
  <rowBreaks count="2" manualBreakCount="2">
    <brk id="55" max="16383" man="1"/>
    <brk id="7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PERINCIAN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tri widiyarini</cp:lastModifiedBy>
  <cp:lastPrinted>2021-09-01T04:28:17Z</cp:lastPrinted>
  <dcterms:created xsi:type="dcterms:W3CDTF">2015-11-19T07:32:32Z</dcterms:created>
  <dcterms:modified xsi:type="dcterms:W3CDTF">2024-05-18T10:28:43Z</dcterms:modified>
</cp:coreProperties>
</file>